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 Service\Pages\2024 Updates\Hiring Demand\"/>
    </mc:Choice>
  </mc:AlternateContent>
  <xr:revisionPtr revIDLastSave="0" documentId="8_{57CA7512-E4F6-406D-8E11-3F5588C7A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y Month, Jan 01, 2020-Dec 31, " sheetId="4" r:id="rId1"/>
    <sheet name="By Occupation Jan 01-Dec 31" sheetId="2" r:id="rId2"/>
    <sheet name="2022-2023" sheetId="3" r:id="rId3"/>
  </sheets>
  <definedNames>
    <definedName name="_xlnm._FilterDatabase" localSheetId="1" hidden="1">'By Occupation Jan 01-Dec 31'!$A$5:$C$5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5" i="3"/>
  <c r="H5" i="3"/>
  <c r="J45" i="4"/>
  <c r="J44" i="4"/>
  <c r="I3" i="4"/>
  <c r="K10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4" i="4"/>
  <c r="K15" i="4"/>
  <c r="K13" i="4"/>
  <c r="K12" i="4"/>
  <c r="K11" i="4"/>
  <c r="K9" i="4"/>
  <c r="J47" i="4" l="1"/>
  <c r="N47" i="4" s="1"/>
  <c r="I47" i="4"/>
  <c r="L42" i="4"/>
  <c r="L39" i="4"/>
  <c r="L36" i="4"/>
  <c r="L33" i="4"/>
  <c r="L30" i="4"/>
  <c r="L27" i="4"/>
  <c r="L24" i="4"/>
  <c r="L21" i="4"/>
  <c r="L18" i="4"/>
  <c r="L15" i="4"/>
  <c r="L12" i="4"/>
  <c r="L9" i="4"/>
  <c r="M47" i="4" l="1"/>
  <c r="F52" i="4"/>
  <c r="E52" i="4"/>
  <c r="E49" i="4"/>
  <c r="E46" i="4"/>
  <c r="E43" i="4"/>
  <c r="F40" i="4"/>
  <c r="E40" i="4"/>
  <c r="E37" i="4"/>
  <c r="E34" i="4"/>
  <c r="E31" i="4"/>
  <c r="F28" i="4"/>
  <c r="E28" i="4"/>
  <c r="E25" i="4"/>
  <c r="E22" i="4"/>
  <c r="E19" i="4"/>
  <c r="F16" i="4"/>
  <c r="E16" i="4"/>
  <c r="E13" i="4"/>
  <c r="E10" i="4"/>
  <c r="E7" i="4"/>
  <c r="I4" i="4"/>
  <c r="H6" i="3"/>
  <c r="H7" i="3"/>
  <c r="H8" i="3"/>
  <c r="H9" i="3"/>
  <c r="H10" i="3"/>
  <c r="H11" i="3"/>
  <c r="H12" i="3"/>
  <c r="H13" i="3"/>
  <c r="H14" i="3"/>
  <c r="H15" i="3"/>
  <c r="H16" i="3"/>
  <c r="H17" i="3"/>
  <c r="E16" i="3"/>
  <c r="D16" i="3"/>
  <c r="C17" i="3"/>
  <c r="C16" i="3" s="1"/>
  <c r="B17" i="3"/>
  <c r="B16" i="3" s="1"/>
  <c r="E42" i="2"/>
  <c r="F42" i="2"/>
  <c r="H40" i="2"/>
  <c r="F39" i="2"/>
  <c r="F38" i="2"/>
  <c r="F37" i="2"/>
  <c r="F36" i="2"/>
  <c r="F35" i="2"/>
  <c r="F34" i="2"/>
  <c r="F33" i="2"/>
  <c r="F32" i="2"/>
  <c r="F31" i="2"/>
  <c r="G42" i="2"/>
  <c r="D42" i="2"/>
  <c r="C42" i="2"/>
  <c r="B42" i="2"/>
  <c r="H41" i="2"/>
  <c r="G41" i="2"/>
  <c r="C41" i="2"/>
  <c r="B41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B16" i="2"/>
</calcChain>
</file>

<file path=xl/sharedStrings.xml><?xml version="1.0" encoding="utf-8"?>
<sst xmlns="http://schemas.openxmlformats.org/spreadsheetml/2006/main" count="95" uniqueCount="82">
  <si>
    <t>Postings By Occupation Category</t>
  </si>
  <si>
    <r>
      <t>Based on newly published job postings first found between</t>
    </r>
    <r>
      <rPr>
        <b/>
        <sz val="11"/>
        <color theme="1"/>
        <rFont val="Calibri"/>
        <family val="2"/>
      </rPr>
      <t xml:space="preserve"> 01Jan23 AND 31Jan23</t>
    </r>
  </si>
  <si>
    <t xml:space="preserve"> Category 'Other / Unidentified' (and its sub-categories 'Other - Known Job Titles' and 'Other - Unknown Job Titles') includes all job postings that do not provide a sufficiently specific job title and employer information to allow allocation to a 4-Digit NOC code, as per NOC 2011 specifications; </t>
  </si>
  <si>
    <t>Postings</t>
  </si>
  <si>
    <t>8 - Natural resources, agriculture and related production occupations Sub-Totals</t>
  </si>
  <si>
    <t>0 - Legislative and senior management occupations Sub-Totals</t>
  </si>
  <si>
    <t>5 - Occupations in art, culture, recreation and sport Sub-Totals</t>
  </si>
  <si>
    <t>9 - Occupations in manufacturing and utilities Sub-Totals</t>
  </si>
  <si>
    <t>2 - Natural and applied sciences and related occupations Sub-Totals</t>
  </si>
  <si>
    <t>4 - Occupations in education, law and social, community and government services Sub-Totals</t>
  </si>
  <si>
    <t>3 - Health occupations Sub-Totals</t>
  </si>
  <si>
    <t>7 - Trades, transport and equipment operators and related occupations Sub-Totals</t>
  </si>
  <si>
    <t>1 - Business, finance and administration occupations Sub-Totals</t>
  </si>
  <si>
    <t>6 - Sales and service occupations Sub-Totals</t>
  </si>
  <si>
    <t>Other / Unidentified</t>
  </si>
  <si>
    <t>Other - Known Job Titles</t>
  </si>
  <si>
    <t>Other - Unknown Job Titles</t>
  </si>
  <si>
    <t xml:space="preserve"> Middle-level management (unidentified category)</t>
  </si>
  <si>
    <t>Other / Unidentified Sub-Totals</t>
  </si>
  <si>
    <t>Grand Total</t>
  </si>
  <si>
    <t>Sub Total</t>
  </si>
  <si>
    <t>2023 Over</t>
  </si>
  <si>
    <t>%</t>
  </si>
  <si>
    <t>Postings By Occupation Category (1-Digit NOC level only)</t>
  </si>
  <si>
    <t>2021-O-</t>
  </si>
  <si>
    <t>2022-O-</t>
  </si>
  <si>
    <t>% chg</t>
  </si>
  <si>
    <t>Management occupations</t>
  </si>
  <si>
    <t>Business, finance and administration occupations</t>
  </si>
  <si>
    <t>Natural and applied sciences and related occupations</t>
  </si>
  <si>
    <t>Health occupations</t>
  </si>
  <si>
    <t>Occupations in education, law and social, community and government services</t>
  </si>
  <si>
    <t xml:space="preserve"> Occupations in art, culture, recreation and sport</t>
  </si>
  <si>
    <t xml:space="preserve"> Sales and service occupations</t>
  </si>
  <si>
    <t>Trades, transport and equipment operators and related occupations</t>
  </si>
  <si>
    <t>Natural resources, agriculture and related production occupations</t>
  </si>
  <si>
    <t>Occupations in manufacturing and utilities</t>
  </si>
  <si>
    <t>Total</t>
  </si>
  <si>
    <t>Total - Unidentified</t>
  </si>
  <si>
    <t>Total - Identified</t>
  </si>
  <si>
    <t>Postings Total By Month</t>
  </si>
  <si>
    <r>
      <t>Based on newly published job postings first found between</t>
    </r>
    <r>
      <rPr>
        <b/>
        <sz val="11"/>
        <color theme="1"/>
        <rFont val="Calibri"/>
        <family val="2"/>
      </rPr>
      <t xml:space="preserve"> 01Jan20 AND 31Dec23</t>
    </r>
  </si>
  <si>
    <t>Min</t>
  </si>
  <si>
    <t>Average</t>
  </si>
  <si>
    <t>Max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</si>
  <si>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</si>
  <si>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</si>
  <si>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</si>
  <si>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</si>
  <si>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</si>
  <si>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</si>
  <si>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</si>
  <si>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</si>
  <si>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</si>
  <si>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</si>
  <si>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</si>
  <si>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</si>
  <si>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</si>
  <si>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</si>
  <si>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</si>
  <si>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</si>
  <si>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 xml:space="preserve">Management </t>
  </si>
  <si>
    <t>Business, finance &amp; admin</t>
  </si>
  <si>
    <t>Natural &amp; applied sciences</t>
  </si>
  <si>
    <t>Health</t>
  </si>
  <si>
    <t>Art, culture, recreation &amp; sport</t>
  </si>
  <si>
    <t>Sales &amp;  services</t>
  </si>
  <si>
    <t xml:space="preserve">Trades, transport &amp; equipment </t>
  </si>
  <si>
    <t xml:space="preserve">Natural resources, agriculture &amp; related </t>
  </si>
  <si>
    <t>Education, law, social, community &amp; gvt</t>
  </si>
  <si>
    <t>3 month moving average</t>
  </si>
  <si>
    <t>Monthly postings</t>
  </si>
  <si>
    <t>Management</t>
  </si>
  <si>
    <t>Business, Finance &amp; admin</t>
  </si>
  <si>
    <t>Natural &amp; Applied Sciences</t>
  </si>
  <si>
    <t>Educ, Law, Social, Community, Gov</t>
  </si>
  <si>
    <t>Art, culture, rec &amp; sport</t>
  </si>
  <si>
    <t>Sales &amp; Services</t>
  </si>
  <si>
    <t>Trades &amp; Transport</t>
  </si>
  <si>
    <t>Natural Resources, Ag &amp; related</t>
  </si>
  <si>
    <t>Manufacturing &amp; Utilities</t>
  </si>
  <si>
    <t>Other/Unidentified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</si>
</sst>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Gil sans"/>
      <family val="2"/>
    </font>
    <font>
      <sz val="11"/>
      <color theme="1"/>
      <name val="Gil san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80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left"/>
    </xf>
    <xf numFmtId="3" fontId="4" fillId="0" borderId="1" xfId="1" applyNumberFormat="1" applyFont="1" applyBorder="1" applyAlignment="1">
      <alignment horizontal="left"/>
    </xf>
    <xf numFmtId="3" fontId="5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164" fontId="4" fillId="0" borderId="2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left"/>
    </xf>
    <xf numFmtId="3" fontId="7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8" fillId="5" borderId="0" xfId="0" applyFont="1" applyFill="1" applyAlignment="1">
      <alignment horizontal="left"/>
    </xf>
    <xf numFmtId="3" fontId="8" fillId="4" borderId="0" xfId="0" applyNumberFormat="1" applyFont="1" applyFill="1" applyAlignment="1">
      <alignment horizontal="left"/>
    </xf>
    <xf numFmtId="3" fontId="8" fillId="5" borderId="0" xfId="0" applyNumberFormat="1" applyFont="1" applyFill="1" applyAlignment="1">
      <alignment horizontal="left"/>
    </xf>
    <xf numFmtId="0" fontId="8" fillId="6" borderId="0" xfId="0" applyFont="1" applyFill="1" applyAlignment="1">
      <alignment horizontal="left"/>
    </xf>
    <xf numFmtId="3" fontId="8" fillId="6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left"/>
    </xf>
    <xf numFmtId="3" fontId="9" fillId="4" borderId="0" xfId="0" applyNumberFormat="1" applyFont="1" applyFill="1" applyAlignment="1">
      <alignment horizontal="left"/>
    </xf>
    <xf numFmtId="3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7" borderId="0" xfId="0" applyFill="1" applyAlignment="1">
      <alignment horizontal="left"/>
    </xf>
    <xf numFmtId="3" fontId="0" fillId="7" borderId="0" xfId="0" applyNumberFormat="1" applyFill="1" applyAlignment="1">
      <alignment horizontal="left"/>
    </xf>
    <xf numFmtId="0" fontId="6" fillId="7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left"/>
    </xf>
    <xf numFmtId="3" fontId="6" fillId="7" borderId="0" xfId="0" applyNumberFormat="1" applyFont="1" applyFill="1" applyAlignment="1">
      <alignment horizontal="left"/>
    </xf>
    <xf numFmtId="164" fontId="8" fillId="8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5" fillId="0" borderId="1" xfId="1" applyFont="1" applyBorder="1" applyAlignment="1">
      <alignment horizontal="left"/>
    </xf>
    <xf numFmtId="3" fontId="5" fillId="0" borderId="1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3" fontId="10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3" fontId="12" fillId="0" borderId="2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7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3" fontId="4" fillId="0" borderId="0" xfId="2" applyNumberFormat="1" applyFont="1" applyAlignment="1">
      <alignment horizontal="left"/>
    </xf>
    <xf numFmtId="17" fontId="4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17" fontId="4" fillId="0" borderId="1" xfId="2" applyNumberFormat="1" applyFont="1" applyBorder="1" applyAlignment="1">
      <alignment horizontal="left"/>
    </xf>
    <xf numFmtId="3" fontId="4" fillId="0" borderId="1" xfId="2" applyNumberFormat="1" applyFont="1" applyBorder="1" applyAlignment="1">
      <alignment horizontal="left"/>
    </xf>
    <xf numFmtId="164" fontId="4" fillId="0" borderId="1" xfId="2" applyNumberFormat="1" applyFont="1" applyBorder="1" applyAlignment="1">
      <alignment horizontal="left"/>
    </xf>
    <xf numFmtId="3" fontId="5" fillId="0" borderId="1" xfId="2" applyNumberFormat="1" applyFont="1" applyBorder="1" applyAlignment="1">
      <alignment horizontal="left"/>
    </xf>
    <xf numFmtId="3" fontId="5" fillId="0" borderId="0" xfId="2" applyNumberFormat="1" applyFont="1" applyAlignment="1">
      <alignment horizontal="left"/>
    </xf>
    <xf numFmtId="17" fontId="4" fillId="9" borderId="0" xfId="2" applyNumberFormat="1" applyFont="1" applyFill="1" applyAlignment="1">
      <alignment horizontal="left"/>
    </xf>
    <xf numFmtId="3" fontId="4" fillId="9" borderId="0" xfId="2" applyNumberFormat="1" applyFont="1" applyFill="1" applyAlignment="1">
      <alignment horizontal="left"/>
    </xf>
    <xf numFmtId="164" fontId="4" fillId="9" borderId="0" xfId="2" applyNumberFormat="1" applyFont="1" applyFill="1" applyAlignment="1">
      <alignment horizontal="left"/>
    </xf>
    <xf numFmtId="0" fontId="4" fillId="9" borderId="0" xfId="2" applyFont="1" applyFill="1" applyAlignment="1">
      <alignment horizontal="left"/>
    </xf>
    <xf numFmtId="3" fontId="13" fillId="0" borderId="0" xfId="2" applyNumberFormat="1" applyFont="1" applyAlignment="1">
      <alignment horizontal="left"/>
    </xf>
    <xf numFmtId="165" fontId="13" fillId="0" borderId="0" xfId="2" applyNumberFormat="1" applyFont="1" applyAlignment="1">
      <alignment horizontal="left"/>
    </xf>
    <xf numFmtId="0" fontId="1" fillId="0" borderId="0" xfId="2" applyFont="1" applyAlignment="1">
      <alignment horizontal="left"/>
    </xf>
    <xf numFmtId="0" fontId="1" fillId="10" borderId="0" xfId="2" applyFont="1" applyFill="1" applyAlignment="1">
      <alignment horizontal="left"/>
    </xf>
    <xf numFmtId="3" fontId="4" fillId="10" borderId="0" xfId="2" applyNumberFormat="1" applyFont="1" applyFill="1" applyAlignment="1">
      <alignment horizontal="left"/>
    </xf>
  </cellXfs>
  <cellStyles count="3">
    <cellStyle name="Normal" xfId="0" builtinId="0"/>
    <cellStyle name="Normal 2" xfId="1" xr:uid="{E1DEE668-12F6-4A1A-ABE4-F5DA60A35438}"/>
    <cellStyle name="Normal 3" xfId="2" xr:uid="{876D3874-8C96-4290-820C-06A8F8121B76}"/>
  </cellStyles>
  <dxfs count="7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Online Unique</a:t>
            </a:r>
            <a:r>
              <a:rPr lang="en-CA" sz="1100" b="1" baseline="0">
                <a:solidFill>
                  <a:sysClr val="windowText" lastClr="000000"/>
                </a:solidFill>
              </a:rPr>
              <a:t> Job Postings, January 2021 to December 2023, Nova Scotia </a:t>
            </a:r>
            <a:endParaRPr lang="en-CA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86222473434123"/>
          <c:y val="0.10090575283599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854000826742808E-2"/>
          <c:y val="0.27394572501069564"/>
          <c:w val="0.93767551048764808"/>
          <c:h val="0.56585870003972094"/>
        </c:manualLayout>
      </c:layout>
      <c:lineChart>
        <c:grouping val="standard"/>
        <c:varyColors val="0"/>
        <c:ser>
          <c:idx val="0"/>
          <c:order val="0"/>
          <c:tx>
            <c:strRef>
              <c:f>'By Month, Jan 01, 2020-Dec 31, '!$J$6</c:f>
              <c:strCache>
                <c:ptCount val="1"/>
                <c:pt idx="0">
                  <c:v>Monthly postings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numRef>
              <c:f>'By Month, Jan 01, 2020-Dec 31, '!$I$7:$I$42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'By Month, Jan 01, 2020-Dec 31, '!$J$7:$J$42</c:f>
              <c:numCache>
                <c:formatCode>#,##0</c:formatCode>
                <c:ptCount val="36"/>
                <c:pt idx="0">
                  <c:v>4996</c:v>
                </c:pt>
                <c:pt idx="1">
                  <c:v>5207</c:v>
                </c:pt>
                <c:pt idx="2">
                  <c:v>6887</c:v>
                </c:pt>
                <c:pt idx="3">
                  <c:v>6108</c:v>
                </c:pt>
                <c:pt idx="4">
                  <c:v>6067</c:v>
                </c:pt>
                <c:pt idx="5">
                  <c:v>7412</c:v>
                </c:pt>
                <c:pt idx="6">
                  <c:v>7388</c:v>
                </c:pt>
                <c:pt idx="7">
                  <c:v>6974</c:v>
                </c:pt>
                <c:pt idx="8">
                  <c:v>7110</c:v>
                </c:pt>
                <c:pt idx="9">
                  <c:v>7337</c:v>
                </c:pt>
                <c:pt idx="10">
                  <c:v>7865</c:v>
                </c:pt>
                <c:pt idx="11">
                  <c:v>6909</c:v>
                </c:pt>
                <c:pt idx="12">
                  <c:v>7740</c:v>
                </c:pt>
                <c:pt idx="13">
                  <c:v>8371</c:v>
                </c:pt>
                <c:pt idx="14">
                  <c:v>10718</c:v>
                </c:pt>
                <c:pt idx="15">
                  <c:v>10304</c:v>
                </c:pt>
                <c:pt idx="16">
                  <c:v>9580</c:v>
                </c:pt>
                <c:pt idx="17">
                  <c:v>9960</c:v>
                </c:pt>
                <c:pt idx="18">
                  <c:v>9291</c:v>
                </c:pt>
                <c:pt idx="19">
                  <c:v>9298</c:v>
                </c:pt>
                <c:pt idx="20">
                  <c:v>8653</c:v>
                </c:pt>
                <c:pt idx="21">
                  <c:v>8234</c:v>
                </c:pt>
                <c:pt idx="22">
                  <c:v>7494</c:v>
                </c:pt>
                <c:pt idx="23">
                  <c:v>4412</c:v>
                </c:pt>
                <c:pt idx="24">
                  <c:v>7716</c:v>
                </c:pt>
                <c:pt idx="25">
                  <c:v>7618</c:v>
                </c:pt>
                <c:pt idx="26">
                  <c:v>9592</c:v>
                </c:pt>
                <c:pt idx="27">
                  <c:v>8314</c:v>
                </c:pt>
                <c:pt idx="28">
                  <c:v>8386</c:v>
                </c:pt>
                <c:pt idx="29">
                  <c:v>10687</c:v>
                </c:pt>
                <c:pt idx="30">
                  <c:v>8068</c:v>
                </c:pt>
                <c:pt idx="31">
                  <c:v>8979</c:v>
                </c:pt>
                <c:pt idx="32">
                  <c:v>8953</c:v>
                </c:pt>
                <c:pt idx="33">
                  <c:v>8208</c:v>
                </c:pt>
                <c:pt idx="34">
                  <c:v>8116</c:v>
                </c:pt>
                <c:pt idx="35">
                  <c:v>6542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D-4350-A9F2-E11333B1B66A}"/>
            </c:ext>
          </c:extLst>
        </c:ser>
        <c:ser>
          <c:idx val="1"/>
          <c:order val="1"/>
          <c:tx>
            <c:strRef>
              <c:f>'By Month, Jan 01, 2020-Dec 31, '!$K$6</c:f>
              <c:strCache>
                <c:ptCount val="1"/>
                <c:pt idx="0">
                  <c:v>3 month moving average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numRef>
              <c:f>'By Month, Jan 01, 2020-Dec 31, '!$I$7:$I$42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'By Month, Jan 01, 2020-Dec 31, '!$K$7:$K$42</c:f>
              <c:numCache>
                <c:formatCode>#,##0</c:formatCode>
                <c:ptCount val="36"/>
                <c:pt idx="2">
                  <c:v>5696.666666666667</c:v>
                </c:pt>
                <c:pt idx="3">
                  <c:v>6067.333333333333</c:v>
                </c:pt>
                <c:pt idx="4">
                  <c:v>6354</c:v>
                </c:pt>
                <c:pt idx="5">
                  <c:v>6529</c:v>
                </c:pt>
                <c:pt idx="6">
                  <c:v>6955.666666666667</c:v>
                </c:pt>
                <c:pt idx="7">
                  <c:v>7258</c:v>
                </c:pt>
                <c:pt idx="8">
                  <c:v>7157.333333333333</c:v>
                </c:pt>
                <c:pt idx="9">
                  <c:v>7140.333333333333</c:v>
                </c:pt>
                <c:pt idx="10">
                  <c:v>7437.333333333333</c:v>
                </c:pt>
                <c:pt idx="11">
                  <c:v>7370.333333333333</c:v>
                </c:pt>
                <c:pt idx="12">
                  <c:v>7504.666666666667</c:v>
                </c:pt>
                <c:pt idx="13">
                  <c:v>7673.333333333333</c:v>
                </c:pt>
                <c:pt idx="14">
                  <c:v>8943</c:v>
                </c:pt>
                <c:pt idx="15">
                  <c:v>9797.6666666666661</c:v>
                </c:pt>
                <c:pt idx="16">
                  <c:v>10200.666666666666</c:v>
                </c:pt>
                <c:pt idx="17">
                  <c:v>9948</c:v>
                </c:pt>
                <c:pt idx="18">
                  <c:v>9610.3333333333339</c:v>
                </c:pt>
                <c:pt idx="19">
                  <c:v>9516.3333333333339</c:v>
                </c:pt>
                <c:pt idx="20">
                  <c:v>9080.6666666666661</c:v>
                </c:pt>
                <c:pt idx="21">
                  <c:v>8728.3333333333339</c:v>
                </c:pt>
                <c:pt idx="22">
                  <c:v>8127</c:v>
                </c:pt>
                <c:pt idx="23">
                  <c:v>6713.333333333333</c:v>
                </c:pt>
                <c:pt idx="24">
                  <c:v>6540.666666666667</c:v>
                </c:pt>
                <c:pt idx="25">
                  <c:v>6582</c:v>
                </c:pt>
                <c:pt idx="26">
                  <c:v>8308.6666666666661</c:v>
                </c:pt>
                <c:pt idx="27">
                  <c:v>8508</c:v>
                </c:pt>
                <c:pt idx="28">
                  <c:v>8764</c:v>
                </c:pt>
                <c:pt idx="29">
                  <c:v>9129</c:v>
                </c:pt>
                <c:pt idx="30">
                  <c:v>9047</c:v>
                </c:pt>
                <c:pt idx="31">
                  <c:v>9244.6666666666661</c:v>
                </c:pt>
                <c:pt idx="32">
                  <c:v>8666.6666666666661</c:v>
                </c:pt>
                <c:pt idx="33">
                  <c:v>8713.3333333333339</c:v>
                </c:pt>
                <c:pt idx="34">
                  <c:v>8425.6666666666661</c:v>
                </c:pt>
                <c:pt idx="35">
                  <c:v>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D-4350-A9F2-E11333B1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32896"/>
        <c:axId val="293430496"/>
      </c:lineChart>
      <c:dateAx>
        <c:axId val="293432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430496"/>
        <c:crosses val="autoZero"/>
        <c:auto val="1"/>
        <c:lblOffset val="100"/>
        <c:baseTimeUnit val="months"/>
      </c:dateAx>
      <c:valAx>
        <c:axId val="293430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4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accent1"/>
                </a:solidFill>
              </a:rPr>
              <a:t>New Job Postings by Occupation, 2021 vs 2020, Nova Scotia</a:t>
            </a:r>
          </a:p>
          <a:p>
            <a:pPr algn="l">
              <a:defRPr/>
            </a:pPr>
            <a:r>
              <a:rPr lang="en-CA" sz="1200" b="1">
                <a:solidFill>
                  <a:schemeClr val="accent1"/>
                </a:solidFill>
              </a:rPr>
              <a:t>% Change from 2020</a:t>
            </a:r>
          </a:p>
        </c:rich>
      </c:tx>
      <c:layout>
        <c:manualLayout>
          <c:xMode val="edge"/>
          <c:yMode val="edge"/>
          <c:x val="8.7771972428680161E-3"/>
          <c:y val="1.854427174746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315524811734988"/>
          <c:y val="0.17171296296296296"/>
          <c:w val="0.50893590404003231"/>
          <c:h val="0.7208876494604841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Management occupations</c:v>
              </c:pt>
              <c:pt idx="1">
                <c:v>Business, finance and administration occupations</c:v>
              </c:pt>
              <c:pt idx="2">
                <c:v>Natural and applied sciences and related occupations</c:v>
              </c:pt>
              <c:pt idx="3">
                <c:v>Health occupations</c:v>
              </c:pt>
              <c:pt idx="4">
                <c:v>Occupations in education, law and social, community and government services</c:v>
              </c:pt>
              <c:pt idx="5">
                <c:v> Occupations in art, culture, recreation and sport</c:v>
              </c:pt>
              <c:pt idx="6">
                <c:v> Sales and service occupations</c:v>
              </c:pt>
              <c:pt idx="7">
                <c:v>Trades, transport and equipment operators and related occupations</c:v>
              </c:pt>
              <c:pt idx="8">
                <c:v>Natural resources, agriculture and related production occupations</c:v>
              </c:pt>
              <c:pt idx="9">
                <c:v>Occupations in manufacturing and utilities</c:v>
              </c:pt>
            </c:strLit>
          </c:cat>
          <c:val>
            <c:numLit>
              <c:formatCode>General</c:formatCode>
              <c:ptCount val="10"/>
              <c:pt idx="0">
                <c:v>0.5238948626045401</c:v>
              </c:pt>
              <c:pt idx="1">
                <c:v>0.72443748219880377</c:v>
              </c:pt>
              <c:pt idx="2">
                <c:v>0.71552908841044438</c:v>
              </c:pt>
              <c:pt idx="3">
                <c:v>0.52036834712033708</c:v>
              </c:pt>
              <c:pt idx="4">
                <c:v>0.3345476624165149</c:v>
              </c:pt>
              <c:pt idx="5">
                <c:v>0.41176470588235303</c:v>
              </c:pt>
              <c:pt idx="6">
                <c:v>0.52611647016791707</c:v>
              </c:pt>
              <c:pt idx="7">
                <c:v>0.48182521268368128</c:v>
              </c:pt>
              <c:pt idx="8">
                <c:v>0.61647727272727271</c:v>
              </c:pt>
              <c:pt idx="9">
                <c:v>0.52583586626139822</c:v>
              </c:pt>
            </c:numLit>
          </c:val>
          <c:extLst>
            <c:ext xmlns:c16="http://schemas.microsoft.com/office/drawing/2014/chart" uri="{C3380CC4-5D6E-409C-BE32-E72D297353CC}">
              <c16:uniqueId val="{00000000-86BE-4B3B-B676-49E8BEE9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686775264"/>
        <c:axId val="686774432"/>
      </c:barChart>
      <c:catAx>
        <c:axId val="68677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74432"/>
        <c:crosses val="autoZero"/>
        <c:auto val="1"/>
        <c:lblAlgn val="ctr"/>
        <c:lblOffset val="100"/>
        <c:noMultiLvlLbl val="0"/>
      </c:catAx>
      <c:valAx>
        <c:axId val="68677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New Online Job Postings by Occupation (%), 2023 vs 2022, Nova Scotia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762072615362984E-3"/>
                  <c:y val="-6.172839506172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6-43DB-97CD-B1791E5459D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D76-43DB-97CD-B1791E5459D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76-43DB-97CD-B1791E5459D5}"/>
                </c:ext>
              </c:extLst>
            </c:dLbl>
            <c:dLbl>
              <c:idx val="5"/>
              <c:layout>
                <c:manualLayout>
                  <c:x val="0"/>
                  <c:y val="-6.87285223367697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6-43DB-97CD-B1791E5459D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76-43DB-97CD-B1791E5459D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76-43DB-97CD-B1791E5459D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76-43DB-97CD-B1791E5459D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76-43DB-97CD-B1791E545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'2022-2023'!$A$5:$A$15</c:f>
              <c:strCache>
                <c:ptCount val="11"/>
                <c:pt idx="0">
                  <c:v>Management </c:v>
                </c:pt>
                <c:pt idx="1">
                  <c:v>Business, finance &amp; admin</c:v>
                </c:pt>
                <c:pt idx="2">
                  <c:v>Natural &amp; applied sciences</c:v>
                </c:pt>
                <c:pt idx="3">
                  <c:v>Health</c:v>
                </c:pt>
                <c:pt idx="4">
                  <c:v>Education, law, social, community &amp; gvt</c:v>
                </c:pt>
                <c:pt idx="5">
                  <c:v>Art, culture, recreation &amp; sport</c:v>
                </c:pt>
                <c:pt idx="6">
                  <c:v>Sales &amp;  services</c:v>
                </c:pt>
                <c:pt idx="7">
                  <c:v>Trades, transport &amp; equipment </c:v>
                </c:pt>
                <c:pt idx="8">
                  <c:v>Natural resources, agriculture &amp; related </c:v>
                </c:pt>
                <c:pt idx="9">
                  <c:v>Occupations in manufacturing and utilities</c:v>
                </c:pt>
                <c:pt idx="10">
                  <c:v>Other / Unidentified</c:v>
                </c:pt>
              </c:strCache>
            </c:strRef>
          </c:cat>
          <c:val>
            <c:numRef>
              <c:f>'2022-2023'!$H$5:$H$15</c:f>
              <c:numCache>
                <c:formatCode>0.0</c:formatCode>
                <c:ptCount val="11"/>
                <c:pt idx="0">
                  <c:v>15.318230852211434</c:v>
                </c:pt>
                <c:pt idx="1">
                  <c:v>-4.544168411521702</c:v>
                </c:pt>
                <c:pt idx="2">
                  <c:v>-22.416329532916514</c:v>
                </c:pt>
                <c:pt idx="3">
                  <c:v>15.840566468707173</c:v>
                </c:pt>
                <c:pt idx="4">
                  <c:v>40.134392180818573</c:v>
                </c:pt>
                <c:pt idx="5">
                  <c:v>-1.3916500994035785</c:v>
                </c:pt>
                <c:pt idx="6">
                  <c:v>-13.779861071892471</c:v>
                </c:pt>
                <c:pt idx="7">
                  <c:v>-5.8702622708213434</c:v>
                </c:pt>
                <c:pt idx="8">
                  <c:v>-26.788685524126453</c:v>
                </c:pt>
                <c:pt idx="9">
                  <c:v>-17.695673310646573</c:v>
                </c:pt>
                <c:pt idx="10">
                  <c:v>11.772880682946198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4-4734-A006-73A41EDA55A8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4437520"/>
        <c:axId val="542644287"/>
      </c:barChart>
      <c:catAx>
        <c:axId val="64443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644287"/>
        <c:crosses val="autoZero"/>
        <c:auto val="0"/>
        <c:lblAlgn val="ctr"/>
        <c:lblOffset val="100"/>
        <c:noMultiLvlLbl val="0"/>
      </c:catAx>
      <c:valAx>
        <c:axId val="54264428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3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479003</xdr:colOff>
      <xdr:row>5</xdr:row>
      <xdr:rowOff>20107</xdr:rowOff>
    </xdr:from>
    <xdr:to>
      <xdr:col>24</xdr:col>
      <xdr:colOff>465668</xdr:colOff>
      <xdr:row>28</xdr:row>
      <xdr:rowOff>52916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601CAF-4A00-6C4B-30E5-5CF913E48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28575</xdr:rowOff>
    </xdr:from>
    <xdr:to>
      <xdr:col>19</xdr:col>
      <xdr:colOff>307398</xdr:colOff>
      <xdr:row>22</xdr:row>
      <xdr:rowOff>23813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9C142D-52BF-4CAE-9588-6D0373C97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18</xdr:row>
      <xdr:rowOff>9524</xdr:rowOff>
    </xdr:from>
    <xdr:to>
      <xdr:col>8</xdr:col>
      <xdr:colOff>9526</xdr:colOff>
      <xdr:row>40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8D4D67-8208-8D06-A39C-D3662EDCB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748DB-E255-4AD3-8946-8B05819C16D3}">
  <dimension ref="A1:N5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7" sqref="K27"/>
    </sheetView>
  </sheetViews>
  <sheetFormatPr defaultColWidth="9.109375" defaultRowHeight="14.4"/>
  <cols>
    <col min="1" max="1" width="10.6640625" style="62" customWidth="1"/>
    <col min="2" max="16384" width="9.109375" style="62"/>
  </cols>
  <sheetData>
    <row r="1" spans="1:12">
      <c r="A1" s="61" t="s">
        <v>40</v>
      </c>
    </row>
    <row r="2" spans="1:12">
      <c r="A2" s="62" t="s">
        <v>41</v>
      </c>
    </row>
    <row r="3" spans="1:12">
      <c r="H3" s="62" t="s">
        <v>42</v>
      </c>
      <c r="I3" s="63">
        <f>MIN(B5:B52)</f>
        <v>2460</v>
      </c>
      <c r="J3" s="64">
        <v>43922</v>
      </c>
      <c r="K3" s="64"/>
    </row>
    <row r="4" spans="1:12">
      <c r="A4" s="61"/>
      <c r="B4" s="61" t="s">
        <v>3</v>
      </c>
      <c r="C4" s="61"/>
      <c r="D4" s="61"/>
      <c r="E4" s="61"/>
      <c r="F4" s="61" t="s">
        <v>43</v>
      </c>
      <c r="H4" s="62" t="s">
        <v>44</v>
      </c>
      <c r="I4" s="63">
        <f>MAX(B5:B52)</f>
        <v>10718</v>
      </c>
      <c r="J4" s="64">
        <v>44621</v>
      </c>
      <c r="K4" s="64"/>
    </row>
    <row r="5" spans="1:12">
      <c r="A5" s="64">
        <v>43831</v>
      </c>
      <c r="B5" s="63">
        <v>4831</v>
      </c>
      <c r="C5" s="65">
        <v>1.4E-2</v>
      </c>
      <c r="D5" s="65"/>
    </row>
    <row r="6" spans="1:12">
      <c r="A6" s="64">
        <v>43862</v>
      </c>
      <c r="B6" s="63">
        <v>3601</v>
      </c>
      <c r="C6" s="65">
        <v>1.0999999999999999E-2</v>
      </c>
      <c r="D6" s="65"/>
      <c r="J6" s="77" t="s">
        <v>71</v>
      </c>
      <c r="K6" s="77" t="s">
        <v>70</v>
      </c>
    </row>
    <row r="7" spans="1:12">
      <c r="A7" s="66">
        <v>43891</v>
      </c>
      <c r="B7" s="67">
        <v>4284</v>
      </c>
      <c r="C7" s="68">
        <v>1.2999999999999999E-2</v>
      </c>
      <c r="D7" s="68" t="s">
        <v>45</v>
      </c>
      <c r="E7" s="67">
        <f>SUM(B5:B7)</f>
        <v>12716</v>
      </c>
      <c r="I7" s="71">
        <v>44197</v>
      </c>
      <c r="J7" s="72">
        <v>4996</v>
      </c>
      <c r="K7" s="72"/>
    </row>
    <row r="8" spans="1:12">
      <c r="A8" s="64">
        <v>43922</v>
      </c>
      <c r="B8" s="63">
        <v>2460</v>
      </c>
      <c r="C8" s="65">
        <v>7.0000000000000001E-3</v>
      </c>
      <c r="D8" s="65"/>
      <c r="I8" s="64">
        <v>44228</v>
      </c>
      <c r="J8" s="63">
        <v>5207</v>
      </c>
      <c r="K8" s="63"/>
    </row>
    <row r="9" spans="1:12">
      <c r="A9" s="64">
        <v>43952</v>
      </c>
      <c r="B9" s="63">
        <v>3521</v>
      </c>
      <c r="C9" s="65">
        <v>0.01</v>
      </c>
      <c r="D9" s="65"/>
      <c r="I9" s="66">
        <v>44256</v>
      </c>
      <c r="J9" s="67">
        <v>6887</v>
      </c>
      <c r="K9" s="63">
        <f t="shared" ref="K9:K42" si="0">AVERAGE(J7:J9)</f>
        <v>5696.666666666667</v>
      </c>
      <c r="L9" s="63">
        <f>AVERAGE(J7:J9)</f>
        <v>5696.666666666667</v>
      </c>
    </row>
    <row r="10" spans="1:12">
      <c r="A10" s="66">
        <v>43983</v>
      </c>
      <c r="B10" s="67">
        <v>4333</v>
      </c>
      <c r="C10" s="68">
        <v>1.2999999999999999E-2</v>
      </c>
      <c r="D10" s="68" t="s">
        <v>46</v>
      </c>
      <c r="E10" s="67">
        <f>SUM(B8:B10)</f>
        <v>10314</v>
      </c>
      <c r="I10" s="64">
        <v>44287</v>
      </c>
      <c r="J10" s="63">
        <v>6108</v>
      </c>
      <c r="K10" s="63">
        <f t="shared" si="0"/>
        <v>6067.333333333333</v>
      </c>
    </row>
    <row r="11" spans="1:12">
      <c r="A11" s="64">
        <v>44013</v>
      </c>
      <c r="B11" s="63">
        <v>5463</v>
      </c>
      <c r="C11" s="65">
        <v>1.6E-2</v>
      </c>
      <c r="D11" s="65"/>
      <c r="I11" s="64">
        <v>44317</v>
      </c>
      <c r="J11" s="63">
        <v>6067</v>
      </c>
      <c r="K11" s="63">
        <f t="shared" si="0"/>
        <v>6354</v>
      </c>
    </row>
    <row r="12" spans="1:12">
      <c r="A12" s="64">
        <v>44044</v>
      </c>
      <c r="B12" s="63">
        <v>4533</v>
      </c>
      <c r="C12" s="65">
        <v>1.2999999999999999E-2</v>
      </c>
      <c r="D12" s="65"/>
      <c r="I12" s="66">
        <v>44348</v>
      </c>
      <c r="J12" s="67">
        <v>7412</v>
      </c>
      <c r="K12" s="63">
        <f t="shared" si="0"/>
        <v>6529</v>
      </c>
      <c r="L12" s="63">
        <f>AVERAGE(J10:J12)</f>
        <v>6529</v>
      </c>
    </row>
    <row r="13" spans="1:12">
      <c r="A13" s="66">
        <v>44075</v>
      </c>
      <c r="B13" s="67">
        <v>4906</v>
      </c>
      <c r="C13" s="68">
        <v>1.4999999999999999E-2</v>
      </c>
      <c r="D13" s="68" t="s">
        <v>47</v>
      </c>
      <c r="E13" s="67">
        <f>SUM(B11:B13)</f>
        <v>14902</v>
      </c>
      <c r="I13" s="64">
        <v>44378</v>
      </c>
      <c r="J13" s="63">
        <v>7388</v>
      </c>
      <c r="K13" s="63">
        <f t="shared" si="0"/>
        <v>6955.666666666667</v>
      </c>
    </row>
    <row r="14" spans="1:12">
      <c r="A14" s="64">
        <v>44105</v>
      </c>
      <c r="B14" s="63">
        <v>4844</v>
      </c>
      <c r="C14" s="65">
        <v>1.4E-2</v>
      </c>
      <c r="D14" s="65"/>
      <c r="I14" s="64">
        <v>44409</v>
      </c>
      <c r="J14" s="63">
        <v>6974</v>
      </c>
      <c r="K14" s="63">
        <f t="shared" si="0"/>
        <v>7258</v>
      </c>
    </row>
    <row r="15" spans="1:12">
      <c r="A15" s="64">
        <v>44136</v>
      </c>
      <c r="B15" s="63">
        <v>4861</v>
      </c>
      <c r="C15" s="65">
        <v>1.4E-2</v>
      </c>
      <c r="D15" s="65"/>
      <c r="I15" s="66">
        <v>44440</v>
      </c>
      <c r="J15" s="67">
        <v>7110</v>
      </c>
      <c r="K15" s="63">
        <f t="shared" si="0"/>
        <v>7157.333333333333</v>
      </c>
      <c r="L15" s="63">
        <f>AVERAGE(J13:J15)</f>
        <v>7157.333333333333</v>
      </c>
    </row>
    <row r="16" spans="1:12">
      <c r="A16" s="66">
        <v>44166</v>
      </c>
      <c r="B16" s="67">
        <v>4200</v>
      </c>
      <c r="C16" s="68">
        <v>1.2E-2</v>
      </c>
      <c r="D16" s="68" t="s">
        <v>48</v>
      </c>
      <c r="E16" s="67">
        <f>SUM(B14:B16)</f>
        <v>13905</v>
      </c>
      <c r="F16" s="69">
        <f>AVERAGE(B5:B16)</f>
        <v>4319.75</v>
      </c>
      <c r="I16" s="64">
        <v>44470</v>
      </c>
      <c r="J16" s="63">
        <v>7337</v>
      </c>
      <c r="K16" s="63">
        <f t="shared" si="0"/>
        <v>7140.333333333333</v>
      </c>
    </row>
    <row r="17" spans="1:12">
      <c r="A17" s="71">
        <v>44197</v>
      </c>
      <c r="B17" s="72">
        <v>4996</v>
      </c>
      <c r="C17" s="73">
        <v>1.4999999999999999E-2</v>
      </c>
      <c r="D17" s="73"/>
      <c r="E17" s="74"/>
      <c r="F17" s="74"/>
      <c r="G17" s="74"/>
      <c r="H17" s="74"/>
      <c r="I17" s="64">
        <v>44501</v>
      </c>
      <c r="J17" s="63">
        <v>7865</v>
      </c>
      <c r="K17" s="63">
        <f t="shared" si="0"/>
        <v>7437.333333333333</v>
      </c>
    </row>
    <row r="18" spans="1:12">
      <c r="A18" s="64">
        <v>44228</v>
      </c>
      <c r="B18" s="63">
        <v>5207</v>
      </c>
      <c r="C18" s="65">
        <v>1.4999999999999999E-2</v>
      </c>
      <c r="D18" s="65"/>
      <c r="I18" s="66">
        <v>44531</v>
      </c>
      <c r="J18" s="67">
        <v>6909</v>
      </c>
      <c r="K18" s="63">
        <f t="shared" si="0"/>
        <v>7370.333333333333</v>
      </c>
      <c r="L18" s="63">
        <f>AVERAGE(J16:J18)</f>
        <v>7370.333333333333</v>
      </c>
    </row>
    <row r="19" spans="1:12">
      <c r="A19" s="66">
        <v>44256</v>
      </c>
      <c r="B19" s="67">
        <v>6887</v>
      </c>
      <c r="C19" s="68">
        <v>0.02</v>
      </c>
      <c r="D19" s="68" t="s">
        <v>49</v>
      </c>
      <c r="E19" s="67">
        <f>SUM(B17:B19)</f>
        <v>17090</v>
      </c>
      <c r="I19" s="64">
        <v>44562</v>
      </c>
      <c r="J19" s="63">
        <v>7740</v>
      </c>
      <c r="K19" s="63">
        <f t="shared" si="0"/>
        <v>7504.666666666667</v>
      </c>
    </row>
    <row r="20" spans="1:12">
      <c r="A20" s="64">
        <v>44287</v>
      </c>
      <c r="B20" s="63">
        <v>6108</v>
      </c>
      <c r="C20" s="65">
        <v>1.7999999999999999E-2</v>
      </c>
      <c r="D20" s="65"/>
      <c r="I20" s="64">
        <v>44593</v>
      </c>
      <c r="J20" s="63">
        <v>8371</v>
      </c>
      <c r="K20" s="63">
        <f t="shared" si="0"/>
        <v>7673.333333333333</v>
      </c>
    </row>
    <row r="21" spans="1:12">
      <c r="A21" s="64">
        <v>44317</v>
      </c>
      <c r="B21" s="63">
        <v>6067</v>
      </c>
      <c r="C21" s="65">
        <v>1.7999999999999999E-2</v>
      </c>
      <c r="D21" s="65"/>
      <c r="I21" s="66">
        <v>44621</v>
      </c>
      <c r="J21" s="67">
        <v>10718</v>
      </c>
      <c r="K21" s="63">
        <f t="shared" si="0"/>
        <v>8943</v>
      </c>
      <c r="L21" s="63">
        <f>AVERAGE(J19:J21)</f>
        <v>8943</v>
      </c>
    </row>
    <row r="22" spans="1:12">
      <c r="A22" s="66">
        <v>44348</v>
      </c>
      <c r="B22" s="67">
        <v>7412</v>
      </c>
      <c r="C22" s="68">
        <v>2.1999999999999999E-2</v>
      </c>
      <c r="D22" s="68" t="s">
        <v>50</v>
      </c>
      <c r="E22" s="67">
        <f>SUM(B20:B22)</f>
        <v>19587</v>
      </c>
      <c r="I22" s="64">
        <v>44652</v>
      </c>
      <c r="J22" s="63">
        <v>10304</v>
      </c>
      <c r="K22" s="63">
        <f t="shared" si="0"/>
        <v>9797.6666666666661</v>
      </c>
    </row>
    <row r="23" spans="1:12">
      <c r="A23" s="64">
        <v>44378</v>
      </c>
      <c r="B23" s="63">
        <v>7388</v>
      </c>
      <c r="C23" s="65">
        <v>2.1999999999999999E-2</v>
      </c>
      <c r="D23" s="65"/>
      <c r="I23" s="64">
        <v>44682</v>
      </c>
      <c r="J23" s="63">
        <v>9580</v>
      </c>
      <c r="K23" s="63">
        <f t="shared" si="0"/>
        <v>10200.666666666666</v>
      </c>
    </row>
    <row r="24" spans="1:12">
      <c r="A24" s="64">
        <v>44409</v>
      </c>
      <c r="B24" s="63">
        <v>6974</v>
      </c>
      <c r="C24" s="65">
        <v>2.1000000000000001E-2</v>
      </c>
      <c r="D24" s="65"/>
      <c r="I24" s="66">
        <v>44713</v>
      </c>
      <c r="J24" s="67">
        <v>9960</v>
      </c>
      <c r="K24" s="63">
        <f t="shared" si="0"/>
        <v>9948</v>
      </c>
      <c r="L24" s="63">
        <f>AVERAGE(J22:J24)</f>
        <v>9948</v>
      </c>
    </row>
    <row r="25" spans="1:12">
      <c r="A25" s="66">
        <v>44440</v>
      </c>
      <c r="B25" s="67">
        <v>7110</v>
      </c>
      <c r="C25" s="68">
        <v>2.1000000000000001E-2</v>
      </c>
      <c r="D25" s="68" t="s">
        <v>51</v>
      </c>
      <c r="E25" s="67">
        <f>SUM(B23:B25)</f>
        <v>21472</v>
      </c>
      <c r="I25" s="64">
        <v>44743</v>
      </c>
      <c r="J25" s="63">
        <v>9291</v>
      </c>
      <c r="K25" s="63">
        <f t="shared" si="0"/>
        <v>9610.3333333333339</v>
      </c>
    </row>
    <row r="26" spans="1:12">
      <c r="A26" s="64">
        <v>44470</v>
      </c>
      <c r="B26" s="63">
        <v>7337</v>
      </c>
      <c r="C26" s="65">
        <v>2.1999999999999999E-2</v>
      </c>
      <c r="D26" s="65"/>
      <c r="I26" s="64">
        <v>44774</v>
      </c>
      <c r="J26" s="63">
        <v>9298</v>
      </c>
      <c r="K26" s="63">
        <f t="shared" si="0"/>
        <v>9516.3333333333339</v>
      </c>
    </row>
    <row r="27" spans="1:12">
      <c r="A27" s="64">
        <v>44501</v>
      </c>
      <c r="B27" s="63">
        <v>7865</v>
      </c>
      <c r="C27" s="65">
        <v>2.3E-2</v>
      </c>
      <c r="D27" s="65"/>
      <c r="I27" s="66">
        <v>44805</v>
      </c>
      <c r="J27" s="67">
        <v>8653</v>
      </c>
      <c r="K27" s="63">
        <f t="shared" si="0"/>
        <v>9080.6666666666661</v>
      </c>
      <c r="L27" s="63">
        <f>AVERAGE(J25:J27)</f>
        <v>9080.6666666666661</v>
      </c>
    </row>
    <row r="28" spans="1:12">
      <c r="A28" s="66">
        <v>44531</v>
      </c>
      <c r="B28" s="67">
        <v>6909</v>
      </c>
      <c r="C28" s="68">
        <v>0.02</v>
      </c>
      <c r="D28" s="68" t="s">
        <v>52</v>
      </c>
      <c r="E28" s="67">
        <f>SUM(B26:B28)</f>
        <v>22111</v>
      </c>
      <c r="F28" s="69">
        <f>AVERAGE(B17:B28)</f>
        <v>6688.333333333333</v>
      </c>
      <c r="I28" s="64">
        <v>44835</v>
      </c>
      <c r="J28" s="63">
        <v>8234</v>
      </c>
      <c r="K28" s="63">
        <f t="shared" si="0"/>
        <v>8728.3333333333339</v>
      </c>
    </row>
    <row r="29" spans="1:12">
      <c r="A29" s="64">
        <v>44562</v>
      </c>
      <c r="B29" s="63">
        <v>7740</v>
      </c>
      <c r="C29" s="65">
        <v>2.3E-2</v>
      </c>
      <c r="D29" s="65"/>
      <c r="I29" s="64">
        <v>44866</v>
      </c>
      <c r="J29" s="63">
        <v>7494</v>
      </c>
      <c r="K29" s="63">
        <f t="shared" si="0"/>
        <v>8127</v>
      </c>
    </row>
    <row r="30" spans="1:12">
      <c r="A30" s="64">
        <v>44593</v>
      </c>
      <c r="B30" s="63">
        <v>8371</v>
      </c>
      <c r="C30" s="65">
        <v>2.5000000000000001E-2</v>
      </c>
      <c r="D30" s="65"/>
      <c r="I30" s="66">
        <v>44896</v>
      </c>
      <c r="J30" s="67">
        <v>4412</v>
      </c>
      <c r="K30" s="63">
        <f t="shared" si="0"/>
        <v>6713.333333333333</v>
      </c>
      <c r="L30" s="63">
        <f>AVERAGE(J28:J30)</f>
        <v>6713.333333333333</v>
      </c>
    </row>
    <row r="31" spans="1:12">
      <c r="A31" s="66">
        <v>44621</v>
      </c>
      <c r="B31" s="67">
        <v>10718</v>
      </c>
      <c r="C31" s="68">
        <v>3.2000000000000001E-2</v>
      </c>
      <c r="D31" s="68" t="s">
        <v>53</v>
      </c>
      <c r="E31" s="67">
        <f>SUM(B29:B31)</f>
        <v>26829</v>
      </c>
      <c r="I31" s="64">
        <v>44927</v>
      </c>
      <c r="J31" s="63">
        <v>7716</v>
      </c>
      <c r="K31" s="63">
        <f t="shared" si="0"/>
        <v>6540.666666666667</v>
      </c>
    </row>
    <row r="32" spans="1:12">
      <c r="A32" s="64">
        <v>44652</v>
      </c>
      <c r="B32" s="63">
        <v>10304</v>
      </c>
      <c r="C32" s="65">
        <v>3.1E-2</v>
      </c>
      <c r="D32" s="65"/>
      <c r="I32" s="64">
        <v>44958</v>
      </c>
      <c r="J32" s="63">
        <v>7618</v>
      </c>
      <c r="K32" s="63">
        <f t="shared" si="0"/>
        <v>6582</v>
      </c>
    </row>
    <row r="33" spans="1:14">
      <c r="A33" s="64">
        <v>44682</v>
      </c>
      <c r="B33" s="63">
        <v>9580</v>
      </c>
      <c r="C33" s="65">
        <v>2.8000000000000001E-2</v>
      </c>
      <c r="D33" s="65"/>
      <c r="I33" s="66">
        <v>44986</v>
      </c>
      <c r="J33" s="67">
        <v>9592</v>
      </c>
      <c r="K33" s="63">
        <f t="shared" si="0"/>
        <v>8308.6666666666661</v>
      </c>
      <c r="L33" s="63">
        <f>AVERAGE(J31:J33)</f>
        <v>8308.6666666666661</v>
      </c>
    </row>
    <row r="34" spans="1:14">
      <c r="A34" s="66">
        <v>44713</v>
      </c>
      <c r="B34" s="67">
        <v>9960</v>
      </c>
      <c r="C34" s="68">
        <v>0.03</v>
      </c>
      <c r="D34" s="68" t="s">
        <v>54</v>
      </c>
      <c r="E34" s="67">
        <f>SUM(B32:B34)</f>
        <v>29844</v>
      </c>
      <c r="I34" s="64">
        <v>45017</v>
      </c>
      <c r="J34" s="63">
        <v>8314</v>
      </c>
      <c r="K34" s="63">
        <f t="shared" si="0"/>
        <v>8508</v>
      </c>
    </row>
    <row r="35" spans="1:14">
      <c r="A35" s="64">
        <v>44743</v>
      </c>
      <c r="B35" s="63">
        <v>9291</v>
      </c>
      <c r="C35" s="65">
        <v>2.8000000000000001E-2</v>
      </c>
      <c r="D35" s="65"/>
      <c r="I35" s="64">
        <v>45047</v>
      </c>
      <c r="J35" s="63">
        <v>8386</v>
      </c>
      <c r="K35" s="63">
        <f t="shared" si="0"/>
        <v>8764</v>
      </c>
    </row>
    <row r="36" spans="1:14">
      <c r="A36" s="64">
        <v>44774</v>
      </c>
      <c r="B36" s="63">
        <v>9298</v>
      </c>
      <c r="C36" s="65">
        <v>2.8000000000000001E-2</v>
      </c>
      <c r="D36" s="65"/>
      <c r="I36" s="66">
        <v>45078</v>
      </c>
      <c r="J36" s="67">
        <v>10687</v>
      </c>
      <c r="K36" s="63">
        <f t="shared" si="0"/>
        <v>9129</v>
      </c>
      <c r="L36" s="63">
        <f>AVERAGE(J34:J36)</f>
        <v>9129</v>
      </c>
    </row>
    <row r="37" spans="1:14">
      <c r="A37" s="66">
        <v>44805</v>
      </c>
      <c r="B37" s="67">
        <v>8653</v>
      </c>
      <c r="C37" s="68">
        <v>2.5999999999999999E-2</v>
      </c>
      <c r="D37" s="68" t="s">
        <v>55</v>
      </c>
      <c r="E37" s="67">
        <f>SUM(B35:B37)</f>
        <v>27242</v>
      </c>
      <c r="I37" s="64">
        <v>45108</v>
      </c>
      <c r="J37" s="63">
        <v>8068</v>
      </c>
      <c r="K37" s="63">
        <f t="shared" si="0"/>
        <v>9047</v>
      </c>
    </row>
    <row r="38" spans="1:14">
      <c r="A38" s="64">
        <v>44835</v>
      </c>
      <c r="B38" s="63">
        <v>8234</v>
      </c>
      <c r="C38" s="65">
        <v>2.4E-2</v>
      </c>
      <c r="D38" s="65"/>
      <c r="I38" s="64">
        <v>45139</v>
      </c>
      <c r="J38" s="63">
        <v>8979</v>
      </c>
      <c r="K38" s="63">
        <f t="shared" si="0"/>
        <v>9244.6666666666661</v>
      </c>
    </row>
    <row r="39" spans="1:14">
      <c r="A39" s="64">
        <v>44866</v>
      </c>
      <c r="B39" s="63">
        <v>7494</v>
      </c>
      <c r="C39" s="65">
        <v>2.1999999999999999E-2</v>
      </c>
      <c r="D39" s="65"/>
      <c r="I39" s="66">
        <v>45170</v>
      </c>
      <c r="J39" s="67">
        <v>8953</v>
      </c>
      <c r="K39" s="63">
        <f t="shared" si="0"/>
        <v>8666.6666666666661</v>
      </c>
      <c r="L39" s="63">
        <f>AVERAGE(J37:J39)</f>
        <v>8666.6666666666661</v>
      </c>
    </row>
    <row r="40" spans="1:14">
      <c r="A40" s="66">
        <v>44896</v>
      </c>
      <c r="B40" s="67">
        <v>4412</v>
      </c>
      <c r="C40" s="68">
        <v>1.2999999999999999E-2</v>
      </c>
      <c r="D40" s="68" t="s">
        <v>56</v>
      </c>
      <c r="E40" s="67">
        <f>SUM(B38:B40)</f>
        <v>20140</v>
      </c>
      <c r="F40" s="69">
        <f>AVERAGE(B29:B40)</f>
        <v>8671.25</v>
      </c>
      <c r="I40" s="64">
        <v>45200</v>
      </c>
      <c r="J40" s="63">
        <v>8208</v>
      </c>
      <c r="K40" s="63">
        <f t="shared" si="0"/>
        <v>8713.3333333333339</v>
      </c>
    </row>
    <row r="41" spans="1:14">
      <c r="A41" s="64">
        <v>44927</v>
      </c>
      <c r="B41" s="63">
        <v>7716</v>
      </c>
      <c r="C41" s="65">
        <v>2.3E-2</v>
      </c>
      <c r="D41" s="65"/>
      <c r="I41" s="64">
        <v>45231</v>
      </c>
      <c r="J41" s="63">
        <v>8116</v>
      </c>
      <c r="K41" s="63">
        <f t="shared" si="0"/>
        <v>8425.6666666666661</v>
      </c>
    </row>
    <row r="42" spans="1:14">
      <c r="A42" s="64">
        <v>44958</v>
      </c>
      <c r="B42" s="63">
        <v>7618</v>
      </c>
      <c r="C42" s="65">
        <v>2.3E-2</v>
      </c>
      <c r="D42" s="65"/>
      <c r="I42" s="66">
        <v>45261</v>
      </c>
      <c r="J42" s="67">
        <v>6542</v>
      </c>
      <c r="K42" s="63">
        <f t="shared" si="0"/>
        <v>7622</v>
      </c>
      <c r="L42" s="63">
        <f>AVERAGE(J40:J42)</f>
        <v>7622</v>
      </c>
    </row>
    <row r="43" spans="1:14">
      <c r="A43" s="66">
        <v>44986</v>
      </c>
      <c r="B43" s="67">
        <v>9592</v>
      </c>
      <c r="C43" s="68">
        <v>2.8000000000000001E-2</v>
      </c>
      <c r="D43" s="68" t="s">
        <v>57</v>
      </c>
      <c r="E43" s="67">
        <f>SUM(B41:B43)</f>
        <v>24926</v>
      </c>
    </row>
    <row r="44" spans="1:14">
      <c r="A44" s="64">
        <v>45017</v>
      </c>
      <c r="B44" s="63">
        <v>8314</v>
      </c>
      <c r="C44" s="65">
        <v>2.5000000000000001E-2</v>
      </c>
      <c r="D44" s="65"/>
      <c r="I44" s="78" t="s">
        <v>42</v>
      </c>
      <c r="J44" s="79">
        <f>MIN(J7:J42)</f>
        <v>4412</v>
      </c>
    </row>
    <row r="45" spans="1:14">
      <c r="A45" s="64">
        <v>45047</v>
      </c>
      <c r="B45" s="63">
        <v>8386</v>
      </c>
      <c r="C45" s="65">
        <v>2.5000000000000001E-2</v>
      </c>
      <c r="D45" s="65"/>
      <c r="I45" s="78" t="s">
        <v>44</v>
      </c>
      <c r="J45" s="79">
        <f>MAX(J7:J42)</f>
        <v>10718</v>
      </c>
    </row>
    <row r="46" spans="1:14">
      <c r="A46" s="66">
        <v>45078</v>
      </c>
      <c r="B46" s="67">
        <v>10687</v>
      </c>
      <c r="C46" s="68">
        <v>3.2000000000000001E-2</v>
      </c>
      <c r="D46" s="68" t="s">
        <v>58</v>
      </c>
      <c r="E46" s="67">
        <f>SUM(B44:B46)</f>
        <v>27387</v>
      </c>
      <c r="I46" s="62">
        <v>2022</v>
      </c>
      <c r="J46" s="62">
        <v>2023</v>
      </c>
    </row>
    <row r="47" spans="1:14">
      <c r="A47" s="64">
        <v>45108</v>
      </c>
      <c r="B47" s="63">
        <v>8068</v>
      </c>
      <c r="C47" s="65">
        <v>2.4E-2</v>
      </c>
      <c r="D47" s="65"/>
      <c r="I47" s="63">
        <f>SUM(B29:B40)</f>
        <v>104055</v>
      </c>
      <c r="J47" s="63">
        <f>SUM(B41:B52)</f>
        <v>101179</v>
      </c>
      <c r="K47" s="63"/>
      <c r="M47" s="75">
        <f>J47-I47</f>
        <v>-2876</v>
      </c>
      <c r="N47" s="76">
        <f>(J47-I47)/I47*100</f>
        <v>-2.7639229253760034</v>
      </c>
    </row>
    <row r="48" spans="1:14">
      <c r="A48" s="64">
        <v>45139</v>
      </c>
      <c r="B48" s="63">
        <v>8979</v>
      </c>
      <c r="C48" s="65">
        <v>2.7E-2</v>
      </c>
      <c r="D48" s="65"/>
    </row>
    <row r="49" spans="1:6">
      <c r="A49" s="66">
        <v>45170</v>
      </c>
      <c r="B49" s="67">
        <v>8953</v>
      </c>
      <c r="C49" s="68">
        <v>2.7E-2</v>
      </c>
      <c r="D49" s="68" t="s">
        <v>59</v>
      </c>
      <c r="E49" s="67">
        <f>SUM(B47:B49)</f>
        <v>26000</v>
      </c>
    </row>
    <row r="50" spans="1:6">
      <c r="A50" s="64">
        <v>45200</v>
      </c>
      <c r="B50" s="63">
        <v>8208</v>
      </c>
      <c r="C50" s="65">
        <v>2.4E-2</v>
      </c>
      <c r="D50" s="65"/>
    </row>
    <row r="51" spans="1:6">
      <c r="A51" s="64">
        <v>45231</v>
      </c>
      <c r="B51" s="63">
        <v>8116</v>
      </c>
      <c r="C51" s="65">
        <v>2.4E-2</v>
      </c>
      <c r="D51" s="65"/>
    </row>
    <row r="52" spans="1:6">
      <c r="A52" s="66">
        <v>45261</v>
      </c>
      <c r="B52" s="67">
        <v>6542</v>
      </c>
      <c r="C52" s="68">
        <v>1.9E-2</v>
      </c>
      <c r="D52" s="68" t="s">
        <v>60</v>
      </c>
      <c r="E52" s="67">
        <f>SUM(B50:B52)</f>
        <v>22866</v>
      </c>
      <c r="F52" s="69">
        <f>AVERAGE(B41:B52)</f>
        <v>8431.5833333333339</v>
      </c>
    </row>
    <row r="53" spans="1:6">
      <c r="A53" s="61" t="s">
        <v>19</v>
      </c>
      <c r="B53" s="70">
        <v>337331</v>
      </c>
      <c r="C53" s="61"/>
      <c r="D53" s="61"/>
    </row>
  </sheetData>
  <conditionalFormatting sqref="B5:B16">
    <cfRule type="top10" dxfId="6" priority="7" rank="10"/>
  </conditionalFormatting>
  <conditionalFormatting sqref="B17:B28">
    <cfRule type="top10" dxfId="5" priority="6" rank="10"/>
  </conditionalFormatting>
  <conditionalFormatting sqref="B29:B40">
    <cfRule type="top10" dxfId="4" priority="5" rank="10"/>
  </conditionalFormatting>
  <conditionalFormatting sqref="B41:B52">
    <cfRule type="top10" dxfId="3" priority="4" rank="10"/>
  </conditionalFormatting>
  <conditionalFormatting sqref="J7:K18">
    <cfRule type="top10" dxfId="2" priority="3" rank="10"/>
  </conditionalFormatting>
  <conditionalFormatting sqref="J19:K30">
    <cfRule type="top10" dxfId="1" priority="2" rank="10"/>
  </conditionalFormatting>
  <conditionalFormatting sqref="J31:K42">
    <cfRule type="top10" dxfId="0" priority="1" rank="10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69B4-DA12-40FB-B166-5D3121618AAC}">
  <dimension ref="A1:H42"/>
  <sheetViews>
    <sheetView topLeftCell="A25" workbookViewId="0">
      <selection activeCell="B6" sqref="B6"/>
    </sheetView>
  </sheetViews>
  <sheetFormatPr defaultColWidth="9.109375" defaultRowHeight="14.4"/>
  <cols>
    <col min="1" max="1" width="87.6640625" style="2" customWidth="1"/>
    <col min="2" max="3" width="9.109375" style="2"/>
    <col min="4" max="4" width="11.44140625" style="2" customWidth="1"/>
    <col min="5" max="16384" width="9.109375" style="2"/>
  </cols>
  <sheetData>
    <row r="1" spans="1:5">
      <c r="A1" s="1" t="s">
        <v>0</v>
      </c>
    </row>
    <row r="2" spans="1:5">
      <c r="A2" s="2" t="s">
        <v>1</v>
      </c>
    </row>
    <row r="3" spans="1:5">
      <c r="A3" s="2" t="s">
        <v>2</v>
      </c>
    </row>
    <row r="4" spans="1:5">
      <c r="C4" s="7"/>
      <c r="D4" s="1" t="s">
        <v>21</v>
      </c>
      <c r="E4" s="1"/>
    </row>
    <row r="5" spans="1:5">
      <c r="A5" s="1"/>
      <c r="B5" s="1" t="s">
        <v>3</v>
      </c>
      <c r="C5" s="8"/>
      <c r="D5" s="1">
        <v>2022</v>
      </c>
      <c r="E5" s="1" t="s">
        <v>22</v>
      </c>
    </row>
    <row r="6" spans="1:5">
      <c r="A6" s="2" t="s">
        <v>4</v>
      </c>
      <c r="B6" s="3">
        <v>21</v>
      </c>
      <c r="C6" s="9">
        <v>3.0000000000000001E-3</v>
      </c>
    </row>
    <row r="7" spans="1:5">
      <c r="A7" s="2" t="s">
        <v>5</v>
      </c>
      <c r="B7" s="3">
        <v>73</v>
      </c>
      <c r="C7" s="9">
        <v>8.9999999999999993E-3</v>
      </c>
    </row>
    <row r="8" spans="1:5">
      <c r="A8" s="2" t="s">
        <v>6</v>
      </c>
      <c r="B8" s="3">
        <v>84</v>
      </c>
      <c r="C8" s="9">
        <v>1.0999999999999999E-2</v>
      </c>
    </row>
    <row r="9" spans="1:5">
      <c r="A9" s="2" t="s">
        <v>7</v>
      </c>
      <c r="B9" s="3">
        <v>148</v>
      </c>
      <c r="C9" s="9">
        <v>1.9E-2</v>
      </c>
    </row>
    <row r="10" spans="1:5">
      <c r="A10" s="2" t="s">
        <v>8</v>
      </c>
      <c r="B10" s="3">
        <v>363</v>
      </c>
      <c r="C10" s="9">
        <v>4.7E-2</v>
      </c>
    </row>
    <row r="11" spans="1:5">
      <c r="A11" s="2" t="s">
        <v>9</v>
      </c>
      <c r="B11" s="3">
        <v>402</v>
      </c>
      <c r="C11" s="9">
        <v>5.1999999999999998E-2</v>
      </c>
    </row>
    <row r="12" spans="1:5">
      <c r="A12" s="2" t="s">
        <v>10</v>
      </c>
      <c r="B12" s="3">
        <v>637</v>
      </c>
      <c r="C12" s="9">
        <v>8.3000000000000004E-2</v>
      </c>
    </row>
    <row r="13" spans="1:5">
      <c r="A13" s="2" t="s">
        <v>11</v>
      </c>
      <c r="B13" s="3">
        <v>941</v>
      </c>
      <c r="C13" s="9">
        <v>0.122</v>
      </c>
    </row>
    <row r="14" spans="1:5">
      <c r="A14" s="2" t="s">
        <v>12</v>
      </c>
      <c r="B14" s="3">
        <v>1434</v>
      </c>
      <c r="C14" s="9">
        <v>0.186</v>
      </c>
    </row>
    <row r="15" spans="1:5">
      <c r="A15" s="4" t="s">
        <v>13</v>
      </c>
      <c r="B15" s="5">
        <v>2438</v>
      </c>
      <c r="C15" s="10">
        <v>0.316</v>
      </c>
    </row>
    <row r="16" spans="1:5">
      <c r="A16" s="2" t="s">
        <v>20</v>
      </c>
      <c r="B16" s="6">
        <f>SUM(B6:B15)</f>
        <v>6541</v>
      </c>
      <c r="C16" s="9"/>
    </row>
    <row r="17" spans="1:8">
      <c r="A17" s="1" t="s">
        <v>14</v>
      </c>
      <c r="B17" s="6"/>
      <c r="C17" s="11"/>
    </row>
    <row r="18" spans="1:8">
      <c r="A18" s="2" t="s">
        <v>15</v>
      </c>
      <c r="B18" s="3">
        <v>543</v>
      </c>
      <c r="C18" s="9">
        <v>0.46200000000000002</v>
      </c>
    </row>
    <row r="19" spans="1:8">
      <c r="A19" s="2" t="s">
        <v>16</v>
      </c>
      <c r="B19" s="3">
        <v>540</v>
      </c>
      <c r="C19" s="9">
        <v>0.46</v>
      </c>
    </row>
    <row r="20" spans="1:8">
      <c r="A20" s="2" t="s">
        <v>17</v>
      </c>
      <c r="B20" s="3">
        <v>92</v>
      </c>
      <c r="C20" s="9">
        <v>7.8E-2</v>
      </c>
    </row>
    <row r="21" spans="1:8">
      <c r="A21" s="42" t="s">
        <v>18</v>
      </c>
      <c r="B21" s="43">
        <v>1175</v>
      </c>
      <c r="C21" s="44">
        <v>0.152</v>
      </c>
    </row>
    <row r="22" spans="1:8">
      <c r="B22" s="3"/>
      <c r="C22" s="7"/>
    </row>
    <row r="23" spans="1:8">
      <c r="A23" s="1" t="s">
        <v>19</v>
      </c>
      <c r="B23" s="6">
        <v>7716</v>
      </c>
      <c r="C23" s="8"/>
    </row>
    <row r="26" spans="1:8">
      <c r="B26" s="3"/>
    </row>
    <row r="27" spans="1:8">
      <c r="A27" s="12" t="s">
        <v>23</v>
      </c>
      <c r="B27" s="12"/>
      <c r="C27" s="12"/>
      <c r="D27" s="12"/>
      <c r="E27" s="12"/>
      <c r="G27" s="13" t="s">
        <v>24</v>
      </c>
      <c r="H27" s="13" t="s">
        <v>25</v>
      </c>
    </row>
    <row r="28" spans="1:8">
      <c r="A28" s="12"/>
      <c r="B28" s="12"/>
      <c r="C28" s="12"/>
      <c r="D28" s="12"/>
      <c r="E28" s="12"/>
      <c r="G28" s="13">
        <v>2020</v>
      </c>
      <c r="H28" s="13">
        <v>2021</v>
      </c>
    </row>
    <row r="29" spans="1:8">
      <c r="A29" s="12"/>
      <c r="B29" s="41">
        <v>2019</v>
      </c>
      <c r="C29" s="41">
        <v>2020</v>
      </c>
      <c r="D29" s="41">
        <v>2021</v>
      </c>
      <c r="E29" s="41">
        <v>2022</v>
      </c>
      <c r="F29" s="1">
        <v>2023</v>
      </c>
      <c r="G29" s="14" t="s">
        <v>26</v>
      </c>
      <c r="H29" s="14" t="s">
        <v>26</v>
      </c>
    </row>
    <row r="30" spans="1:8">
      <c r="A30" s="12" t="s">
        <v>27</v>
      </c>
      <c r="B30" s="15">
        <v>7221</v>
      </c>
      <c r="C30" s="16">
        <v>468</v>
      </c>
      <c r="D30" s="16">
        <v>630</v>
      </c>
      <c r="E30" s="16">
        <v>927</v>
      </c>
      <c r="F30" s="2">
        <v>73</v>
      </c>
      <c r="G30" s="17">
        <f t="shared" ref="G30:G41" si="0">D30/C30-1</f>
        <v>0.34615384615384626</v>
      </c>
      <c r="H30" s="18">
        <f t="shared" ref="H30:H39" si="1">(E30-D30)/D30</f>
        <v>0.47142857142857142</v>
      </c>
    </row>
    <row r="31" spans="1:8">
      <c r="A31" s="12" t="s">
        <v>28</v>
      </c>
      <c r="B31" s="19">
        <v>9413</v>
      </c>
      <c r="C31" s="20">
        <v>8199</v>
      </c>
      <c r="D31" s="20">
        <v>13894</v>
      </c>
      <c r="E31" s="20">
        <v>17671</v>
      </c>
      <c r="F31" s="3">
        <f>B14</f>
        <v>1434</v>
      </c>
      <c r="G31" s="17">
        <f t="shared" si="0"/>
        <v>0.69459690206122704</v>
      </c>
      <c r="H31" s="18">
        <f t="shared" si="1"/>
        <v>0.27184396142219663</v>
      </c>
    </row>
    <row r="32" spans="1:8">
      <c r="A32" s="21" t="s">
        <v>29</v>
      </c>
      <c r="B32" s="22">
        <v>4102</v>
      </c>
      <c r="C32" s="23">
        <v>2496</v>
      </c>
      <c r="D32" s="23">
        <v>4232</v>
      </c>
      <c r="E32" s="23">
        <v>5438</v>
      </c>
      <c r="F32" s="3">
        <f>B10</f>
        <v>363</v>
      </c>
      <c r="G32" s="17">
        <f t="shared" si="0"/>
        <v>0.69551282051282048</v>
      </c>
      <c r="H32" s="18">
        <f t="shared" si="1"/>
        <v>0.28497164461247637</v>
      </c>
    </row>
    <row r="33" spans="1:8">
      <c r="A33" s="24" t="s">
        <v>30</v>
      </c>
      <c r="B33" s="22">
        <v>8156</v>
      </c>
      <c r="C33" s="25">
        <v>6769</v>
      </c>
      <c r="D33" s="25">
        <v>10159</v>
      </c>
      <c r="E33" s="25">
        <v>8756</v>
      </c>
      <c r="F33" s="3">
        <f>B12</f>
        <v>637</v>
      </c>
      <c r="G33" s="26">
        <f t="shared" si="0"/>
        <v>0.50081252769980789</v>
      </c>
      <c r="H33" s="18">
        <f t="shared" si="1"/>
        <v>-0.13810414410867211</v>
      </c>
    </row>
    <row r="34" spans="1:8">
      <c r="A34" s="12" t="s">
        <v>31</v>
      </c>
      <c r="B34" s="19">
        <v>4434</v>
      </c>
      <c r="C34" s="20">
        <v>3170</v>
      </c>
      <c r="D34" s="20">
        <v>4448</v>
      </c>
      <c r="E34" s="20">
        <v>4911</v>
      </c>
      <c r="F34" s="3">
        <f>B11</f>
        <v>402</v>
      </c>
      <c r="G34" s="17">
        <f t="shared" si="0"/>
        <v>0.40315457413249201</v>
      </c>
      <c r="H34" s="18">
        <f t="shared" si="1"/>
        <v>0.10409172661870504</v>
      </c>
    </row>
    <row r="35" spans="1:8">
      <c r="A35" s="12" t="s">
        <v>32</v>
      </c>
      <c r="B35" s="19">
        <v>761</v>
      </c>
      <c r="C35" s="20">
        <v>519</v>
      </c>
      <c r="D35" s="20">
        <v>723</v>
      </c>
      <c r="E35" s="20">
        <v>1006</v>
      </c>
      <c r="F35" s="3">
        <f>B8</f>
        <v>84</v>
      </c>
      <c r="G35" s="17">
        <f t="shared" si="0"/>
        <v>0.39306358381502893</v>
      </c>
      <c r="H35" s="18">
        <f t="shared" si="1"/>
        <v>0.39142461964038727</v>
      </c>
    </row>
    <row r="36" spans="1:8">
      <c r="A36" s="27" t="s">
        <v>33</v>
      </c>
      <c r="B36" s="28">
        <v>22438</v>
      </c>
      <c r="C36" s="29">
        <v>15453</v>
      </c>
      <c r="D36" s="29">
        <v>23511</v>
      </c>
      <c r="E36" s="29">
        <v>35414</v>
      </c>
      <c r="F36" s="3">
        <f>B15</f>
        <v>2438</v>
      </c>
      <c r="G36" s="30">
        <f t="shared" si="0"/>
        <v>0.52145214521452155</v>
      </c>
      <c r="H36" s="18">
        <f t="shared" si="1"/>
        <v>0.50627365913827571</v>
      </c>
    </row>
    <row r="37" spans="1:8">
      <c r="A37" s="31" t="s">
        <v>34</v>
      </c>
      <c r="B37" s="28">
        <v>7384</v>
      </c>
      <c r="C37" s="29">
        <v>5770</v>
      </c>
      <c r="D37" s="29">
        <v>8553</v>
      </c>
      <c r="E37" s="29">
        <v>12163</v>
      </c>
      <c r="F37" s="3">
        <f>B13</f>
        <v>941</v>
      </c>
      <c r="G37" s="30">
        <f t="shared" si="0"/>
        <v>0.48232235701906423</v>
      </c>
      <c r="H37" s="18">
        <f t="shared" si="1"/>
        <v>0.4220741260376476</v>
      </c>
    </row>
    <row r="38" spans="1:8">
      <c r="A38" s="32" t="s">
        <v>35</v>
      </c>
      <c r="B38" s="15">
        <v>620</v>
      </c>
      <c r="C38" s="16">
        <v>388</v>
      </c>
      <c r="D38" s="16">
        <v>606</v>
      </c>
      <c r="E38" s="16">
        <v>601</v>
      </c>
      <c r="F38" s="3">
        <f>B6</f>
        <v>21</v>
      </c>
      <c r="G38" s="26">
        <f t="shared" si="0"/>
        <v>0.56185567010309279</v>
      </c>
      <c r="H38" s="18">
        <f t="shared" si="1"/>
        <v>-8.2508250825082501E-3</v>
      </c>
    </row>
    <row r="39" spans="1:8">
      <c r="A39" s="12" t="s">
        <v>36</v>
      </c>
      <c r="B39" s="19">
        <v>1456</v>
      </c>
      <c r="C39" s="20">
        <v>1056</v>
      </c>
      <c r="D39" s="20">
        <v>1646</v>
      </c>
      <c r="E39" s="20">
        <v>2057</v>
      </c>
      <c r="F39" s="3">
        <f>B9</f>
        <v>148</v>
      </c>
      <c r="G39" s="17">
        <f t="shared" si="0"/>
        <v>0.5587121212121211</v>
      </c>
      <c r="H39" s="18">
        <f t="shared" si="1"/>
        <v>0.24969623329283111</v>
      </c>
    </row>
    <row r="40" spans="1:8">
      <c r="A40" s="33" t="s">
        <v>14</v>
      </c>
      <c r="B40" s="19">
        <v>7316</v>
      </c>
      <c r="C40" s="34">
        <v>6910</v>
      </c>
      <c r="D40" s="34">
        <v>10823</v>
      </c>
      <c r="E40" s="34">
        <v>15111</v>
      </c>
      <c r="G40" s="17">
        <f t="shared" si="0"/>
        <v>0.56628075253256149</v>
      </c>
      <c r="H40" s="18">
        <f>(E40-D40)/D40*100</f>
        <v>39.619329206319875</v>
      </c>
    </row>
    <row r="41" spans="1:8">
      <c r="A41" s="35" t="s">
        <v>37</v>
      </c>
      <c r="B41" s="36">
        <f>SUM(B30:B40)</f>
        <v>73301</v>
      </c>
      <c r="C41" s="37">
        <f>SUM(C30:C40)</f>
        <v>51198</v>
      </c>
      <c r="D41" s="37">
        <v>80260</v>
      </c>
      <c r="E41" s="37">
        <v>104055</v>
      </c>
      <c r="G41" s="38">
        <f t="shared" si="0"/>
        <v>0.56763936091253564</v>
      </c>
      <c r="H41" s="18">
        <f>(E41-D41)/D41*100</f>
        <v>29.647395963119859</v>
      </c>
    </row>
    <row r="42" spans="1:8">
      <c r="A42" s="12" t="s">
        <v>38</v>
      </c>
      <c r="B42" s="19">
        <f>B41-B40</f>
        <v>65985</v>
      </c>
      <c r="C42" s="20">
        <f t="shared" ref="C42:F42" si="2">C41-C40</f>
        <v>44288</v>
      </c>
      <c r="D42" s="20">
        <f t="shared" si="2"/>
        <v>69437</v>
      </c>
      <c r="E42" s="20">
        <f t="shared" si="2"/>
        <v>88944</v>
      </c>
      <c r="F42" s="20">
        <f t="shared" si="2"/>
        <v>0</v>
      </c>
      <c r="G42" s="39">
        <f>(D42-C42)/C42*100</f>
        <v>56.785133670520224</v>
      </c>
      <c r="H42" s="40"/>
    </row>
  </sheetData>
  <autoFilter ref="A5:C5" xr:uid="{49FC8A18-1183-41A9-B685-4F3C93B853CC}">
    <sortState xmlns:xlrd2="http://schemas.microsoft.com/office/spreadsheetml/2017/richdata2" ref="A6:C15">
      <sortCondition ref="B5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98FE-0817-4304-BEAF-0C243A349117}">
  <dimension ref="A2:K21"/>
  <sheetViews>
    <sheetView topLeftCell="A4" workbookViewId="0">
      <selection activeCell="J17" sqref="J17"/>
    </sheetView>
  </sheetViews>
  <sheetFormatPr defaultColWidth="9.109375" defaultRowHeight="14.4"/>
  <cols>
    <col min="1" max="1" width="71.33203125" style="12" customWidth="1"/>
    <col min="2" max="16384" width="9.109375" style="12"/>
  </cols>
  <sheetData>
    <row r="2" spans="1:11">
      <c r="B2" s="45"/>
      <c r="C2" s="45"/>
      <c r="D2" s="45"/>
      <c r="E2" s="45"/>
      <c r="F2" s="45"/>
      <c r="J2" s="59"/>
      <c r="K2" s="59"/>
    </row>
    <row r="3" spans="1:11">
      <c r="B3" s="45"/>
      <c r="C3" s="45"/>
      <c r="D3" s="45"/>
      <c r="E3" s="45"/>
      <c r="F3" s="49"/>
      <c r="G3" s="41" t="s">
        <v>21</v>
      </c>
      <c r="H3" s="56"/>
      <c r="J3" s="59"/>
      <c r="K3" s="59"/>
    </row>
    <row r="4" spans="1:11">
      <c r="A4" s="41" t="s">
        <v>23</v>
      </c>
      <c r="B4" s="46">
        <v>2019</v>
      </c>
      <c r="C4" s="46">
        <v>2020</v>
      </c>
      <c r="D4" s="46">
        <v>2021</v>
      </c>
      <c r="E4" s="46">
        <v>2022</v>
      </c>
      <c r="F4" s="50">
        <v>2023</v>
      </c>
      <c r="G4" s="41">
        <v>2022</v>
      </c>
      <c r="H4" s="56" t="s">
        <v>22</v>
      </c>
      <c r="J4" s="59"/>
      <c r="K4" s="59"/>
    </row>
    <row r="5" spans="1:11">
      <c r="A5" s="45" t="s">
        <v>61</v>
      </c>
      <c r="B5" s="47">
        <v>7221</v>
      </c>
      <c r="C5" s="47">
        <v>468</v>
      </c>
      <c r="D5" s="47">
        <v>630</v>
      </c>
      <c r="E5" s="47">
        <v>927</v>
      </c>
      <c r="F5" s="51">
        <v>1069</v>
      </c>
      <c r="G5" s="20">
        <f>(F5-E5)</f>
        <v>142</v>
      </c>
      <c r="H5" s="57">
        <f>(F5-E5)/E5*100</f>
        <v>15.318230852211434</v>
      </c>
      <c r="J5" s="17" t="s">
        <v>72</v>
      </c>
      <c r="K5" s="18"/>
    </row>
    <row r="6" spans="1:11">
      <c r="A6" s="45" t="s">
        <v>62</v>
      </c>
      <c r="B6" s="47">
        <v>9413</v>
      </c>
      <c r="C6" s="47">
        <v>8199</v>
      </c>
      <c r="D6" s="47">
        <v>13894</v>
      </c>
      <c r="E6" s="47">
        <v>17671</v>
      </c>
      <c r="F6" s="51">
        <v>16868</v>
      </c>
      <c r="G6" s="16">
        <f t="shared" ref="G6:G17" si="0">(F6-E6)</f>
        <v>-803</v>
      </c>
      <c r="H6" s="58">
        <f t="shared" ref="H6:H17" si="1">(F6-E6)/E6*100</f>
        <v>-4.544168411521702</v>
      </c>
      <c r="J6" s="17" t="s">
        <v>73</v>
      </c>
      <c r="K6" s="18"/>
    </row>
    <row r="7" spans="1:11">
      <c r="A7" s="45" t="s">
        <v>63</v>
      </c>
      <c r="B7" s="47">
        <v>4102</v>
      </c>
      <c r="C7" s="47">
        <v>2496</v>
      </c>
      <c r="D7" s="47">
        <v>4232</v>
      </c>
      <c r="E7" s="47">
        <v>5438</v>
      </c>
      <c r="F7" s="51">
        <v>4219</v>
      </c>
      <c r="G7" s="16">
        <f t="shared" si="0"/>
        <v>-1219</v>
      </c>
      <c r="H7" s="58">
        <f t="shared" si="1"/>
        <v>-22.416329532916514</v>
      </c>
      <c r="J7" s="17" t="s">
        <v>74</v>
      </c>
      <c r="K7" s="18"/>
    </row>
    <row r="8" spans="1:11">
      <c r="A8" s="45" t="s">
        <v>64</v>
      </c>
      <c r="B8" s="47">
        <v>8156</v>
      </c>
      <c r="C8" s="47">
        <v>6769</v>
      </c>
      <c r="D8" s="47">
        <v>10159</v>
      </c>
      <c r="E8" s="47">
        <v>8756</v>
      </c>
      <c r="F8" s="51">
        <v>10143</v>
      </c>
      <c r="G8" s="20">
        <f t="shared" si="0"/>
        <v>1387</v>
      </c>
      <c r="H8" s="57">
        <f t="shared" si="1"/>
        <v>15.840566468707173</v>
      </c>
      <c r="J8" s="26" t="s">
        <v>64</v>
      </c>
      <c r="K8" s="18"/>
    </row>
    <row r="9" spans="1:11">
      <c r="A9" s="45" t="s">
        <v>69</v>
      </c>
      <c r="B9" s="47">
        <v>4434</v>
      </c>
      <c r="C9" s="47">
        <v>3170</v>
      </c>
      <c r="D9" s="47">
        <v>4448</v>
      </c>
      <c r="E9" s="47">
        <v>4911</v>
      </c>
      <c r="F9" s="51">
        <v>6882</v>
      </c>
      <c r="G9" s="20">
        <f t="shared" si="0"/>
        <v>1971</v>
      </c>
      <c r="H9" s="57">
        <f t="shared" si="1"/>
        <v>40.134392180818573</v>
      </c>
      <c r="J9" s="17" t="s">
        <v>75</v>
      </c>
      <c r="K9" s="18"/>
    </row>
    <row r="10" spans="1:11">
      <c r="A10" s="45" t="s">
        <v>65</v>
      </c>
      <c r="B10" s="47">
        <v>761</v>
      </c>
      <c r="C10" s="47">
        <v>519</v>
      </c>
      <c r="D10" s="47">
        <v>723</v>
      </c>
      <c r="E10" s="47">
        <v>1006</v>
      </c>
      <c r="F10" s="51">
        <v>992</v>
      </c>
      <c r="G10" s="16">
        <f t="shared" si="0"/>
        <v>-14</v>
      </c>
      <c r="H10" s="58">
        <f t="shared" si="1"/>
        <v>-1.3916500994035785</v>
      </c>
      <c r="J10" s="17" t="s">
        <v>76</v>
      </c>
      <c r="K10" s="18"/>
    </row>
    <row r="11" spans="1:11">
      <c r="A11" s="45" t="s">
        <v>66</v>
      </c>
      <c r="B11" s="47">
        <v>22438</v>
      </c>
      <c r="C11" s="47">
        <v>15453</v>
      </c>
      <c r="D11" s="47">
        <v>23511</v>
      </c>
      <c r="E11" s="47">
        <v>35414</v>
      </c>
      <c r="F11" s="51">
        <v>30534</v>
      </c>
      <c r="G11" s="16">
        <f t="shared" si="0"/>
        <v>-4880</v>
      </c>
      <c r="H11" s="58">
        <f t="shared" si="1"/>
        <v>-13.779861071892471</v>
      </c>
      <c r="J11" s="30" t="s">
        <v>77</v>
      </c>
      <c r="K11" s="18"/>
    </row>
    <row r="12" spans="1:11">
      <c r="A12" s="45" t="s">
        <v>67</v>
      </c>
      <c r="B12" s="47">
        <v>7384</v>
      </c>
      <c r="C12" s="47">
        <v>5770</v>
      </c>
      <c r="D12" s="47">
        <v>8553</v>
      </c>
      <c r="E12" s="47">
        <v>12163</v>
      </c>
      <c r="F12" s="51">
        <v>11449</v>
      </c>
      <c r="G12" s="16">
        <f t="shared" si="0"/>
        <v>-714</v>
      </c>
      <c r="H12" s="58">
        <f t="shared" si="1"/>
        <v>-5.8702622708213434</v>
      </c>
      <c r="J12" s="30" t="s">
        <v>78</v>
      </c>
      <c r="K12" s="18"/>
    </row>
    <row r="13" spans="1:11">
      <c r="A13" s="45" t="s">
        <v>68</v>
      </c>
      <c r="B13" s="47">
        <v>620</v>
      </c>
      <c r="C13" s="47">
        <v>388</v>
      </c>
      <c r="D13" s="47">
        <v>606</v>
      </c>
      <c r="E13" s="47">
        <v>601</v>
      </c>
      <c r="F13" s="51">
        <v>440</v>
      </c>
      <c r="G13" s="16">
        <f t="shared" si="0"/>
        <v>-161</v>
      </c>
      <c r="H13" s="58">
        <f t="shared" si="1"/>
        <v>-26.788685524126453</v>
      </c>
      <c r="J13" s="26" t="s">
        <v>79</v>
      </c>
      <c r="K13" s="18"/>
    </row>
    <row r="14" spans="1:11">
      <c r="A14" s="45" t="s">
        <v>36</v>
      </c>
      <c r="B14" s="47">
        <v>1456</v>
      </c>
      <c r="C14" s="47">
        <v>1056</v>
      </c>
      <c r="D14" s="47">
        <v>1646</v>
      </c>
      <c r="E14" s="47">
        <v>2057</v>
      </c>
      <c r="F14" s="51">
        <v>1693</v>
      </c>
      <c r="G14" s="16">
        <f t="shared" si="0"/>
        <v>-364</v>
      </c>
      <c r="H14" s="58">
        <f t="shared" si="1"/>
        <v>-17.695673310646573</v>
      </c>
      <c r="J14" s="17" t="s">
        <v>80</v>
      </c>
      <c r="K14" s="18"/>
    </row>
    <row r="15" spans="1:11">
      <c r="A15" s="52" t="s">
        <v>14</v>
      </c>
      <c r="B15" s="53">
        <v>7316</v>
      </c>
      <c r="C15" s="53">
        <v>6910</v>
      </c>
      <c r="D15" s="53">
        <v>10823</v>
      </c>
      <c r="E15" s="53">
        <v>15111</v>
      </c>
      <c r="F15" s="54">
        <v>16890</v>
      </c>
      <c r="G15" s="20">
        <f t="shared" si="0"/>
        <v>1779</v>
      </c>
      <c r="H15" s="57">
        <f t="shared" si="1"/>
        <v>11.772880682946198</v>
      </c>
      <c r="J15" s="17" t="s">
        <v>81</v>
      </c>
      <c r="K15" s="18"/>
    </row>
    <row r="16" spans="1:11">
      <c r="A16" s="52" t="s">
        <v>39</v>
      </c>
      <c r="B16" s="53">
        <f>B17-B15</f>
        <v>65985</v>
      </c>
      <c r="C16" s="53">
        <f>C17-C15</f>
        <v>44288</v>
      </c>
      <c r="D16" s="53">
        <f>D17-D15</f>
        <v>69437</v>
      </c>
      <c r="E16" s="53">
        <f>E17-E15</f>
        <v>88944</v>
      </c>
      <c r="F16" s="54">
        <v>84289</v>
      </c>
      <c r="G16" s="16">
        <f t="shared" si="0"/>
        <v>-4655</v>
      </c>
      <c r="H16" s="58">
        <f t="shared" si="1"/>
        <v>-5.2336301493074293</v>
      </c>
      <c r="J16" s="39"/>
      <c r="K16" s="40"/>
    </row>
    <row r="17" spans="1:11">
      <c r="A17" s="46" t="s">
        <v>37</v>
      </c>
      <c r="B17" s="48">
        <f>SUM(B5:B15)</f>
        <v>73301</v>
      </c>
      <c r="C17" s="48">
        <f>SUM(C5:C15)</f>
        <v>51198</v>
      </c>
      <c r="D17" s="48">
        <v>80260</v>
      </c>
      <c r="E17" s="48">
        <v>104055</v>
      </c>
      <c r="F17" s="55">
        <v>101179</v>
      </c>
      <c r="G17" s="16">
        <f t="shared" si="0"/>
        <v>-2876</v>
      </c>
      <c r="H17" s="58">
        <f t="shared" si="1"/>
        <v>-2.7639229253760034</v>
      </c>
      <c r="J17" s="60"/>
      <c r="K17" s="18"/>
    </row>
    <row r="18" spans="1:11">
      <c r="B18" s="45"/>
      <c r="C18" s="45"/>
      <c r="D18" s="45"/>
      <c r="E18" s="45"/>
      <c r="F18" s="45"/>
    </row>
    <row r="19" spans="1:11">
      <c r="B19" s="45"/>
      <c r="C19" s="45"/>
      <c r="D19" s="45"/>
      <c r="E19" s="45"/>
      <c r="F19" s="45"/>
    </row>
    <row r="20" spans="1:11">
      <c r="B20" s="45"/>
      <c r="C20" s="45"/>
      <c r="D20" s="45"/>
      <c r="E20" s="45"/>
      <c r="F20" s="45"/>
    </row>
    <row r="21" spans="1:11">
      <c r="B21" s="45"/>
      <c r="C21" s="45"/>
      <c r="D21" s="45"/>
      <c r="E21" s="45"/>
      <c r="F21" s="4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Month, Jan 01, 2020-Dec 31, </vt:lpstr>
      <vt:lpstr>By Occupation Jan 01-Dec 31</vt:lpstr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Amidzic, Ivana</dc:creator>
  <cp:lastModifiedBy>McDonald, Dallas M</cp:lastModifiedBy>
  <dcterms:created xsi:type="dcterms:W3CDTF">2015-06-05T18:17:20Z</dcterms:created>
  <dcterms:modified xsi:type="dcterms:W3CDTF">2024-05-08T18:10:13Z</dcterms:modified>
</cp:coreProperties>
</file>